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10" windowHeight="12540" activeTab="0"/>
  </bookViews>
  <sheets>
    <sheet name="Sheet1" sheetId="1" r:id="rId1"/>
    <sheet name="Sheet2" sheetId="2" r:id="rId2"/>
  </sheets>
  <definedNames>
    <definedName name="_xlnm.Print_Area" localSheetId="0">'Sheet1'!$A$1:$AC$55</definedName>
  </definedNames>
  <calcPr fullCalcOnLoad="1"/>
</workbook>
</file>

<file path=xl/sharedStrings.xml><?xml version="1.0" encoding="utf-8"?>
<sst xmlns="http://schemas.openxmlformats.org/spreadsheetml/2006/main" count="69" uniqueCount="64">
  <si>
    <t>Typical vertical exhaust stack</t>
  </si>
  <si>
    <t>A</t>
  </si>
  <si>
    <t>B</t>
  </si>
  <si>
    <t>flow</t>
  </si>
  <si>
    <t>inches</t>
  </si>
  <si>
    <t>port</t>
  </si>
  <si>
    <t>Upstream distance (A):</t>
  </si>
  <si>
    <t>Downstream distance (B):</t>
  </si>
  <si>
    <t>Equivalent upstream diameter:</t>
  </si>
  <si>
    <t>Equivalent downstream diameter:</t>
  </si>
  <si>
    <t>EPA METHOD 1</t>
  </si>
  <si>
    <t>Disturbance (Y)</t>
  </si>
  <si>
    <t>stack outlet</t>
  </si>
  <si>
    <t>1)</t>
  </si>
  <si>
    <t>2)</t>
  </si>
  <si>
    <t>3)</t>
  </si>
  <si>
    <t>The best case scenario for port location is at least 2.0 diameters upstream and 8.0 diameters downstream from any flow disturbances.</t>
  </si>
  <si>
    <t>4)</t>
  </si>
  <si>
    <t>5)</t>
  </si>
  <si>
    <t>6)</t>
  </si>
  <si>
    <t>7)</t>
  </si>
  <si>
    <t>Minimum</t>
  </si>
  <si>
    <t>Ideal</t>
  </si>
  <si>
    <t>8)</t>
  </si>
  <si>
    <t>On vertical stacks, eyelets should be installed directly above each port (approximately 30 inches).</t>
  </si>
  <si>
    <t>Ports need to be installed on the same horizontal plane, perpendicular to the direction of the flow.</t>
  </si>
  <si>
    <t>This criteria applies to both vertical and horizontal, circular ducts.  Verify the direction of the gas flow before calculating upstream and downstream diameters.</t>
  </si>
  <si>
    <t>The spreadsheet above can be used to calculate equivalent upstream and downstream stack diameters.  Just input the inside stack diameter, making sure not to include ports or obstructions.</t>
  </si>
  <si>
    <t>Measurements must be taken from the center of the port, and from the upstream and downstream disturbance-points closest to the port.</t>
  </si>
  <si>
    <t>Any bend, expansion, contraction, conversion, connection, or other solid obstruction located within a duct.</t>
  </si>
  <si>
    <t>Duct diameter (D):</t>
  </si>
  <si>
    <t xml:space="preserve">     Input the duct diameter here.</t>
  </si>
  <si>
    <t xml:space="preserve">     Definition:  the port is upstream from Disturbance Y.</t>
  </si>
  <si>
    <t xml:space="preserve">     Definition:  the port is downstream from Disturbance Z.</t>
  </si>
  <si>
    <t xml:space="preserve">     Calculation:  Distance A / Distance D.</t>
  </si>
  <si>
    <t xml:space="preserve">     Calculation:  Distance B / Distance D.</t>
  </si>
  <si>
    <t>Blue Sky Environmental</t>
  </si>
  <si>
    <t>(port location sheet for circular ducts &gt;12' only)</t>
  </si>
  <si>
    <t>For proper placement of ports, they should be 8 stack diameters downstream and 2 diameters upstream from any flow disturbance, such as bends, expansions, contractions, junctions or dampers.</t>
  </si>
  <si>
    <t xml:space="preserve"> </t>
  </si>
  <si>
    <t xml:space="preserve">   </t>
  </si>
  <si>
    <t>Disturbance (Z)</t>
  </si>
  <si>
    <t>Ports should be a minimum of 3” Inside Diameter (I.D.) for particulate sampling, 6” I.D. minimum for particle sizing PM10 and 1-1/2” for Continuous Emissions Monitoring (CEM) and traverses.</t>
  </si>
  <si>
    <t>Make sure all ports are grinded out and that the couplings do not extend past the inside stack wall.</t>
  </si>
  <si>
    <t>9)</t>
  </si>
  <si>
    <t>There should be a minimum of 1.5 stack diameters (or 6 feet whichever is greater) of clearance behind the port for inserting and removing probes.</t>
  </si>
  <si>
    <t>Port 1</t>
  </si>
  <si>
    <t>Port 2</t>
  </si>
  <si>
    <t>Port 3</t>
  </si>
  <si>
    <t>Port 4</t>
  </si>
  <si>
    <t>Port 5</t>
  </si>
  <si>
    <t>Port 6</t>
  </si>
  <si>
    <t>Port 7</t>
  </si>
  <si>
    <t>Port 8</t>
  </si>
  <si>
    <t>For rectangular stacks, equivalent stack diameters are calculated by the formula D = (2*L*W) / (L+W)</t>
  </si>
  <si>
    <t>Number of Ports</t>
  </si>
  <si>
    <r>
      <t>Criteria</t>
    </r>
    <r>
      <rPr>
        <sz val="10"/>
        <rFont val="Times New Roman"/>
        <family val="1"/>
      </rPr>
      <t>:</t>
    </r>
  </si>
  <si>
    <r>
      <t>Disturbance</t>
    </r>
    <r>
      <rPr>
        <sz val="10"/>
        <rFont val="Times New Roman"/>
        <family val="1"/>
      </rPr>
      <t>:  Any bend, expansion, contraction, conversion, or other solid obstruction located within a duct.</t>
    </r>
  </si>
  <si>
    <r>
      <t>Important Notes</t>
    </r>
    <r>
      <rPr>
        <sz val="10"/>
        <rFont val="Times New Roman"/>
        <family val="1"/>
      </rPr>
      <t>:</t>
    </r>
  </si>
  <si>
    <t>Input width (W) of stack here:</t>
  </si>
  <si>
    <t>Input total number of ports here:</t>
  </si>
  <si>
    <t>ports</t>
  </si>
  <si>
    <t>The Table below will calculate the placement of ports on the width of a rectangular stack.</t>
  </si>
  <si>
    <t>Distance in inches from sidewall of duct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</si>
</sst>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;;;"/>
    <numFmt numFmtId="166" formatCode="0.0_)"/>
    <numFmt numFmtId="167" formatCode="0_)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47">
    <font>
      <sz val="12"/>
      <name val="Times New Roman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 hidden="1"/>
    </xf>
    <xf numFmtId="166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13" xfId="0" applyNumberFormat="1" applyFont="1" applyFill="1" applyBorder="1" applyAlignment="1" applyProtection="1">
      <alignment horizontal="left" vertical="center"/>
      <protection/>
    </xf>
    <xf numFmtId="164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168" fontId="9" fillId="0" borderId="0" xfId="0" applyNumberFormat="1" applyFont="1" applyFill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/>
      <protection locked="0"/>
    </xf>
    <xf numFmtId="173" fontId="46" fillId="0" borderId="0" xfId="0" applyNumberFormat="1" applyFont="1" applyFill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 hidden="1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top"/>
      <protection/>
    </xf>
    <xf numFmtId="164" fontId="2" fillId="0" borderId="14" xfId="0" applyNumberFormat="1" applyFont="1" applyFill="1" applyBorder="1" applyAlignment="1" applyProtection="1">
      <alignment horizontal="center" vertical="top"/>
      <protection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fgColor indexed="64"/>
          <bgColor indexed="9"/>
        </patternFill>
      </fill>
    </dxf>
    <dxf>
      <fill>
        <gradientFill degree="90">
          <stop position="0">
            <color theme="0"/>
          </stop>
          <stop position="0.5">
            <color theme="4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952875" y="119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3952875" y="1190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Line 5"/>
        <xdr:cNvSpPr>
          <a:spLocks/>
        </xdr:cNvSpPr>
      </xdr:nvSpPr>
      <xdr:spPr>
        <a:xfrm>
          <a:off x="3952875" y="1190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3952875" y="1190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3952875" y="119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3952875" y="119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3952875" y="11906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8" name="Oval 10"/>
        <xdr:cNvSpPr>
          <a:spLocks/>
        </xdr:cNvSpPr>
      </xdr:nvSpPr>
      <xdr:spPr>
        <a:xfrm>
          <a:off x="3952875" y="11906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" name="Oval 11"/>
        <xdr:cNvSpPr>
          <a:spLocks/>
        </xdr:cNvSpPr>
      </xdr:nvSpPr>
      <xdr:spPr>
        <a:xfrm>
          <a:off x="3952875" y="1190625"/>
          <a:ext cx="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38100</xdr:rowOff>
    </xdr:from>
    <xdr:to>
      <xdr:col>17</xdr:col>
      <xdr:colOff>0</xdr:colOff>
      <xdr:row>18</xdr:row>
      <xdr:rowOff>95250</xdr:rowOff>
    </xdr:to>
    <xdr:sp>
      <xdr:nvSpPr>
        <xdr:cNvPr id="10" name="Line 13"/>
        <xdr:cNvSpPr>
          <a:spLocks/>
        </xdr:cNvSpPr>
      </xdr:nvSpPr>
      <xdr:spPr>
        <a:xfrm flipH="1">
          <a:off x="6238875" y="305752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133350</xdr:rowOff>
    </xdr:from>
    <xdr:to>
      <xdr:col>14</xdr:col>
      <xdr:colOff>0</xdr:colOff>
      <xdr:row>10</xdr:row>
      <xdr:rowOff>0</xdr:rowOff>
    </xdr:to>
    <xdr:sp>
      <xdr:nvSpPr>
        <xdr:cNvPr id="11" name="Oval 14"/>
        <xdr:cNvSpPr>
          <a:spLocks/>
        </xdr:cNvSpPr>
      </xdr:nvSpPr>
      <xdr:spPr>
        <a:xfrm>
          <a:off x="4905375" y="1571625"/>
          <a:ext cx="5048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228600</xdr:colOff>
      <xdr:row>11</xdr:row>
      <xdr:rowOff>123825</xdr:rowOff>
    </xdr:from>
    <xdr:to>
      <xdr:col>13</xdr:col>
      <xdr:colOff>47625</xdr:colOff>
      <xdr:row>12</xdr:row>
      <xdr:rowOff>38100</xdr:rowOff>
    </xdr:to>
    <xdr:sp>
      <xdr:nvSpPr>
        <xdr:cNvPr id="12" name="Oval 15"/>
        <xdr:cNvSpPr>
          <a:spLocks/>
        </xdr:cNvSpPr>
      </xdr:nvSpPr>
      <xdr:spPr>
        <a:xfrm>
          <a:off x="5133975" y="1943100"/>
          <a:ext cx="476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17</xdr:col>
      <xdr:colOff>0</xdr:colOff>
      <xdr:row>19</xdr:row>
      <xdr:rowOff>123825</xdr:rowOff>
    </xdr:to>
    <xdr:sp>
      <xdr:nvSpPr>
        <xdr:cNvPr id="13" name="Line 19"/>
        <xdr:cNvSpPr>
          <a:spLocks/>
        </xdr:cNvSpPr>
      </xdr:nvSpPr>
      <xdr:spPr>
        <a:xfrm flipH="1">
          <a:off x="6238875" y="321945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</xdr:rowOff>
    </xdr:from>
    <xdr:to>
      <xdr:col>17</xdr:col>
      <xdr:colOff>0</xdr:colOff>
      <xdr:row>19</xdr:row>
      <xdr:rowOff>85725</xdr:rowOff>
    </xdr:to>
    <xdr:sp>
      <xdr:nvSpPr>
        <xdr:cNvPr id="14" name="Line 20"/>
        <xdr:cNvSpPr>
          <a:spLocks/>
        </xdr:cNvSpPr>
      </xdr:nvSpPr>
      <xdr:spPr>
        <a:xfrm flipH="1">
          <a:off x="6238875" y="3219450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38100</xdr:rowOff>
    </xdr:from>
    <xdr:to>
      <xdr:col>17</xdr:col>
      <xdr:colOff>0</xdr:colOff>
      <xdr:row>19</xdr:row>
      <xdr:rowOff>95250</xdr:rowOff>
    </xdr:to>
    <xdr:sp>
      <xdr:nvSpPr>
        <xdr:cNvPr id="15" name="Line 21"/>
        <xdr:cNvSpPr>
          <a:spLocks/>
        </xdr:cNvSpPr>
      </xdr:nvSpPr>
      <xdr:spPr>
        <a:xfrm flipH="1">
          <a:off x="6238875" y="3228975"/>
          <a:ext cx="0" cy="57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14</xdr:col>
      <xdr:colOff>0</xdr:colOff>
      <xdr:row>10</xdr:row>
      <xdr:rowOff>38100</xdr:rowOff>
    </xdr:to>
    <xdr:sp>
      <xdr:nvSpPr>
        <xdr:cNvPr id="16" name="Oval 22"/>
        <xdr:cNvSpPr>
          <a:spLocks/>
        </xdr:cNvSpPr>
      </xdr:nvSpPr>
      <xdr:spPr>
        <a:xfrm>
          <a:off x="4905375" y="1609725"/>
          <a:ext cx="504825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133350</xdr:rowOff>
    </xdr:from>
    <xdr:to>
      <xdr:col>14</xdr:col>
      <xdr:colOff>0</xdr:colOff>
      <xdr:row>10</xdr:row>
      <xdr:rowOff>0</xdr:rowOff>
    </xdr:to>
    <xdr:sp>
      <xdr:nvSpPr>
        <xdr:cNvPr id="17" name="Oval 23"/>
        <xdr:cNvSpPr>
          <a:spLocks/>
        </xdr:cNvSpPr>
      </xdr:nvSpPr>
      <xdr:spPr>
        <a:xfrm>
          <a:off x="4905375" y="1571625"/>
          <a:ext cx="504825" cy="762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209550</xdr:colOff>
      <xdr:row>15</xdr:row>
      <xdr:rowOff>47625</xdr:rowOff>
    </xdr:from>
    <xdr:to>
      <xdr:col>13</xdr:col>
      <xdr:colOff>66675</xdr:colOff>
      <xdr:row>17</xdr:row>
      <xdr:rowOff>85725</xdr:rowOff>
    </xdr:to>
    <xdr:sp>
      <xdr:nvSpPr>
        <xdr:cNvPr id="18" name="Up Arrow 25"/>
        <xdr:cNvSpPr>
          <a:spLocks/>
        </xdr:cNvSpPr>
      </xdr:nvSpPr>
      <xdr:spPr>
        <a:xfrm>
          <a:off x="5114925" y="2552700"/>
          <a:ext cx="85725" cy="381000"/>
        </a:xfrm>
        <a:prstGeom prst="upArrow">
          <a:avLst>
            <a:gd name="adj" fmla="val -31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228600</xdr:colOff>
      <xdr:row>12</xdr:row>
      <xdr:rowOff>19050</xdr:rowOff>
    </xdr:from>
    <xdr:to>
      <xdr:col>11</xdr:col>
      <xdr:colOff>28575</xdr:colOff>
      <xdr:row>19</xdr:row>
      <xdr:rowOff>152400</xdr:rowOff>
    </xdr:to>
    <xdr:sp>
      <xdr:nvSpPr>
        <xdr:cNvPr id="19" name="Up-Down Arrow 26"/>
        <xdr:cNvSpPr>
          <a:spLocks/>
        </xdr:cNvSpPr>
      </xdr:nvSpPr>
      <xdr:spPr>
        <a:xfrm>
          <a:off x="4581525" y="2009775"/>
          <a:ext cx="47625" cy="1333500"/>
        </a:xfrm>
        <a:prstGeom prst="upDownArrow">
          <a:avLst>
            <a:gd name="adj" fmla="val -48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19050</xdr:rowOff>
    </xdr:from>
    <xdr:to>
      <xdr:col>11</xdr:col>
      <xdr:colOff>28575</xdr:colOff>
      <xdr:row>11</xdr:row>
      <xdr:rowOff>161925</xdr:rowOff>
    </xdr:to>
    <xdr:sp>
      <xdr:nvSpPr>
        <xdr:cNvPr id="20" name="Up-Down Arrow 28"/>
        <xdr:cNvSpPr>
          <a:spLocks/>
        </xdr:cNvSpPr>
      </xdr:nvSpPr>
      <xdr:spPr>
        <a:xfrm>
          <a:off x="4581525" y="1666875"/>
          <a:ext cx="47625" cy="314325"/>
        </a:xfrm>
        <a:prstGeom prst="upDownArrow">
          <a:avLst>
            <a:gd name="adj" fmla="val -425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9525</xdr:rowOff>
    </xdr:from>
    <xdr:to>
      <xdr:col>16</xdr:col>
      <xdr:colOff>104775</xdr:colOff>
      <xdr:row>21</xdr:row>
      <xdr:rowOff>152400</xdr:rowOff>
    </xdr:to>
    <xdr:sp>
      <xdr:nvSpPr>
        <xdr:cNvPr id="21" name="Up Arrow 29"/>
        <xdr:cNvSpPr>
          <a:spLocks/>
        </xdr:cNvSpPr>
      </xdr:nvSpPr>
      <xdr:spPr>
        <a:xfrm rot="16200000">
          <a:off x="5657850" y="3543300"/>
          <a:ext cx="390525" cy="142875"/>
        </a:xfrm>
        <a:prstGeom prst="upArrow">
          <a:avLst>
            <a:gd name="adj" fmla="val -31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85" zoomScaleNormal="115" zoomScaleSheetLayoutView="85" zoomScalePageLayoutView="115" workbookViewId="0" topLeftCell="A1">
      <selection activeCell="W24" sqref="W24"/>
    </sheetView>
  </sheetViews>
  <sheetFormatPr defaultColWidth="9.00390625" defaultRowHeight="15.75"/>
  <cols>
    <col min="1" max="1" width="10.875" style="55" customWidth="1"/>
    <col min="2" max="2" width="0.875" style="55" customWidth="1"/>
    <col min="3" max="3" width="18.75390625" style="55" customWidth="1"/>
    <col min="4" max="4" width="0.5" style="55" customWidth="1"/>
    <col min="5" max="5" width="6.75390625" style="55" customWidth="1"/>
    <col min="6" max="6" width="0.875" style="55" customWidth="1"/>
    <col min="7" max="7" width="7.625" style="55" customWidth="1"/>
    <col min="8" max="8" width="5.625" style="55" customWidth="1"/>
    <col min="9" max="9" width="1.625" style="55" customWidth="1"/>
    <col min="10" max="10" width="3.625" style="55" customWidth="1"/>
    <col min="11" max="11" width="3.25390625" style="55" customWidth="1"/>
    <col min="12" max="12" width="4.00390625" style="55" customWidth="1"/>
    <col min="13" max="13" width="3.00390625" style="55" customWidth="1"/>
    <col min="14" max="14" width="3.625" style="55" customWidth="1"/>
    <col min="15" max="15" width="3.00390625" style="55" customWidth="1"/>
    <col min="16" max="16" width="4.00390625" style="55" customWidth="1"/>
    <col min="17" max="17" width="3.875" style="55" customWidth="1"/>
    <col min="18" max="18" width="7.50390625" style="55" customWidth="1"/>
    <col min="19" max="19" width="9.00390625" style="55" customWidth="1"/>
    <col min="20" max="20" width="21.00390625" style="55" customWidth="1"/>
    <col min="21" max="16384" width="9.00390625" style="55" customWidth="1"/>
  </cols>
  <sheetData>
    <row r="1" spans="1:29" ht="12.75">
      <c r="A1" s="92" t="s">
        <v>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>
      <c r="A2" s="92" t="s">
        <v>10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2.75">
      <c r="A3" s="92" t="s">
        <v>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7" customHeight="1">
      <c r="A4" s="93" t="s">
        <v>54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2"/>
      <c r="S4" s="2"/>
      <c r="T4" s="2" t="s">
        <v>62</v>
      </c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5" t="s">
        <v>56</v>
      </c>
      <c r="B5" s="97" t="s">
        <v>38</v>
      </c>
      <c r="C5" s="97"/>
      <c r="D5" s="97"/>
      <c r="E5" s="97"/>
      <c r="F5" s="97"/>
      <c r="G5" s="97"/>
      <c r="H5" s="97"/>
      <c r="I5" s="97"/>
      <c r="J5" s="97"/>
      <c r="K5" s="2"/>
      <c r="L5" s="98" t="s">
        <v>0</v>
      </c>
      <c r="M5" s="98"/>
      <c r="N5" s="98"/>
      <c r="O5" s="9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3.5" customHeight="1">
      <c r="A6" s="7"/>
      <c r="B6" s="97"/>
      <c r="C6" s="97"/>
      <c r="D6" s="97"/>
      <c r="E6" s="97"/>
      <c r="F6" s="97"/>
      <c r="G6" s="97"/>
      <c r="H6" s="97"/>
      <c r="I6" s="97"/>
      <c r="J6" s="97"/>
      <c r="K6" s="2"/>
      <c r="L6" s="98"/>
      <c r="M6" s="98"/>
      <c r="N6" s="98"/>
      <c r="O6" s="98"/>
      <c r="P6" s="2"/>
      <c r="Q6" s="2"/>
      <c r="R6" s="2"/>
      <c r="S6" s="2"/>
      <c r="T6" s="2" t="s">
        <v>59</v>
      </c>
      <c r="U6" s="56">
        <v>48</v>
      </c>
      <c r="V6" s="49" t="s">
        <v>4</v>
      </c>
      <c r="W6" s="2"/>
      <c r="X6" s="2"/>
      <c r="Y6" s="2"/>
      <c r="Z6" s="2"/>
      <c r="AA6" s="2"/>
      <c r="AB6" s="2"/>
      <c r="AC6" s="2"/>
    </row>
    <row r="7" spans="1:29" ht="13.5" customHeight="1">
      <c r="A7" s="7"/>
      <c r="B7" s="97"/>
      <c r="C7" s="97"/>
      <c r="D7" s="97"/>
      <c r="E7" s="97"/>
      <c r="F7" s="97"/>
      <c r="G7" s="97"/>
      <c r="H7" s="97"/>
      <c r="I7" s="97"/>
      <c r="J7" s="97"/>
      <c r="K7" s="2"/>
      <c r="L7" s="98"/>
      <c r="M7" s="98"/>
      <c r="N7" s="98"/>
      <c r="O7" s="98"/>
      <c r="P7" s="2"/>
      <c r="Q7" s="2"/>
      <c r="R7" s="2"/>
      <c r="S7" s="2"/>
      <c r="T7" s="2" t="s">
        <v>60</v>
      </c>
      <c r="U7" s="57">
        <v>4</v>
      </c>
      <c r="V7" s="49" t="s">
        <v>61</v>
      </c>
      <c r="W7" s="2"/>
      <c r="X7" s="2"/>
      <c r="Y7" s="2"/>
      <c r="Z7" s="2"/>
      <c r="AA7" s="2"/>
      <c r="AB7" s="2"/>
      <c r="AC7" s="2"/>
    </row>
    <row r="8" spans="1:29" s="58" customFormat="1" ht="6" customHeight="1">
      <c r="A8" s="8"/>
      <c r="B8" s="8"/>
      <c r="C8" s="8"/>
      <c r="D8" s="8"/>
      <c r="E8" s="8"/>
      <c r="F8" s="8"/>
      <c r="G8" s="8"/>
      <c r="H8" s="2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58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1" t="s">
        <v>63</v>
      </c>
      <c r="X9" s="91"/>
      <c r="Y9" s="91"/>
      <c r="Z9" s="91"/>
      <c r="AA9" s="9"/>
      <c r="AB9" s="9"/>
      <c r="AC9" s="9"/>
    </row>
    <row r="10" spans="1:29" s="58" customFormat="1" ht="3" customHeight="1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1"/>
      <c r="M10" s="12"/>
      <c r="N10" s="13"/>
      <c r="O10" s="9"/>
      <c r="P10" s="6"/>
      <c r="Q10" s="6"/>
      <c r="R10" s="9"/>
      <c r="S10" s="9"/>
      <c r="T10" s="24"/>
      <c r="U10" s="54"/>
      <c r="V10" s="54"/>
      <c r="W10" s="54"/>
      <c r="X10" s="54"/>
      <c r="Y10" s="54"/>
      <c r="Z10" s="54"/>
      <c r="AA10" s="54"/>
      <c r="AB10" s="54"/>
      <c r="AC10" s="9"/>
    </row>
    <row r="11" spans="1:29" s="58" customFormat="1" ht="13.5" customHeight="1" thickBot="1">
      <c r="A11" s="14" t="s">
        <v>30</v>
      </c>
      <c r="B11" s="14"/>
      <c r="C11" s="15"/>
      <c r="D11" s="9"/>
      <c r="E11" s="16"/>
      <c r="F11" s="16"/>
      <c r="G11" s="17">
        <v>12</v>
      </c>
      <c r="H11" s="14" t="s">
        <v>4</v>
      </c>
      <c r="I11" s="18"/>
      <c r="J11" s="18"/>
      <c r="K11" s="86" t="s">
        <v>1</v>
      </c>
      <c r="L11" s="19"/>
      <c r="M11" s="12"/>
      <c r="N11" s="13"/>
      <c r="O11" s="88" t="s">
        <v>11</v>
      </c>
      <c r="P11" s="89"/>
      <c r="Q11" s="89"/>
      <c r="R11" s="9"/>
      <c r="S11" s="24"/>
      <c r="T11" s="63"/>
      <c r="U11" s="71" t="s">
        <v>46</v>
      </c>
      <c r="V11" s="72" t="s">
        <v>47</v>
      </c>
      <c r="W11" s="72" t="s">
        <v>48</v>
      </c>
      <c r="X11" s="72" t="s">
        <v>49</v>
      </c>
      <c r="Y11" s="72" t="s">
        <v>50</v>
      </c>
      <c r="Z11" s="72" t="s">
        <v>51</v>
      </c>
      <c r="AA11" s="52" t="s">
        <v>52</v>
      </c>
      <c r="AB11" s="53" t="s">
        <v>53</v>
      </c>
      <c r="AC11" s="9"/>
    </row>
    <row r="12" spans="1:29" s="58" customFormat="1" ht="13.5" customHeight="1" thickBot="1">
      <c r="A12" s="9" t="s">
        <v>31</v>
      </c>
      <c r="B12" s="9"/>
      <c r="C12" s="9"/>
      <c r="D12" s="9"/>
      <c r="E12" s="9"/>
      <c r="F12" s="9"/>
      <c r="G12" s="9"/>
      <c r="H12" s="9"/>
      <c r="I12" s="18"/>
      <c r="J12" s="18"/>
      <c r="K12" s="94"/>
      <c r="L12" s="20"/>
      <c r="M12" s="21"/>
      <c r="N12" s="22"/>
      <c r="O12" s="95" t="s">
        <v>12</v>
      </c>
      <c r="P12" s="96"/>
      <c r="Q12" s="96"/>
      <c r="R12" s="9"/>
      <c r="S12" s="51"/>
      <c r="T12" s="50" t="s">
        <v>55</v>
      </c>
      <c r="U12" s="4"/>
      <c r="V12" s="4"/>
      <c r="W12" s="4"/>
      <c r="X12" s="4"/>
      <c r="Y12" s="4"/>
      <c r="Z12" s="4"/>
      <c r="AA12" s="73"/>
      <c r="AB12" s="74"/>
      <c r="AC12" s="9"/>
    </row>
    <row r="13" spans="1:29" s="58" customFormat="1" ht="13.5" customHeight="1">
      <c r="A13" s="9"/>
      <c r="B13" s="9"/>
      <c r="C13" s="9"/>
      <c r="D13" s="99" t="s">
        <v>21</v>
      </c>
      <c r="E13" s="99"/>
      <c r="F13" s="99" t="s">
        <v>22</v>
      </c>
      <c r="G13" s="99"/>
      <c r="H13" s="9"/>
      <c r="I13" s="18"/>
      <c r="J13" s="18"/>
      <c r="K13" s="86" t="s">
        <v>2</v>
      </c>
      <c r="L13" s="18"/>
      <c r="M13" s="104" t="s">
        <v>5</v>
      </c>
      <c r="N13" s="105"/>
      <c r="O13" s="23"/>
      <c r="P13" s="6"/>
      <c r="Q13" s="6"/>
      <c r="R13" s="9"/>
      <c r="S13" s="51"/>
      <c r="T13" s="64">
        <v>2</v>
      </c>
      <c r="U13" s="75">
        <f>0.5*(U$6/U$7)</f>
        <v>6</v>
      </c>
      <c r="V13" s="76">
        <f aca="true" t="shared" si="0" ref="V13:V19">1.5*(U$6/U$7)</f>
        <v>18</v>
      </c>
      <c r="W13" s="76"/>
      <c r="X13" s="76"/>
      <c r="Y13" s="76"/>
      <c r="Z13" s="76"/>
      <c r="AA13" s="76"/>
      <c r="AB13" s="77"/>
      <c r="AC13" s="24"/>
    </row>
    <row r="14" spans="1:29" s="58" customFormat="1" ht="13.5" customHeight="1">
      <c r="A14" s="14" t="s">
        <v>6</v>
      </c>
      <c r="B14" s="14"/>
      <c r="C14" s="15"/>
      <c r="D14" s="15"/>
      <c r="E14" s="25">
        <f>G11*0.5</f>
        <v>6</v>
      </c>
      <c r="F14" s="25"/>
      <c r="G14" s="25">
        <f>G11*2</f>
        <v>24</v>
      </c>
      <c r="H14" s="14" t="s">
        <v>4</v>
      </c>
      <c r="I14" s="18"/>
      <c r="J14" s="18"/>
      <c r="K14" s="86"/>
      <c r="L14" s="18"/>
      <c r="M14" s="26"/>
      <c r="N14" s="22"/>
      <c r="O14" s="23"/>
      <c r="P14" s="6"/>
      <c r="Q14" s="6"/>
      <c r="R14" s="9"/>
      <c r="S14" s="51"/>
      <c r="T14" s="65">
        <v>3</v>
      </c>
      <c r="U14" s="78">
        <f aca="true" t="shared" si="1" ref="U14:U19">0.5*(U$6/U$7)</f>
        <v>6</v>
      </c>
      <c r="V14" s="79">
        <f t="shared" si="0"/>
        <v>18</v>
      </c>
      <c r="W14" s="79">
        <f aca="true" t="shared" si="2" ref="W14:W19">2.5*(U$6/U$7)</f>
        <v>30</v>
      </c>
      <c r="X14" s="79"/>
      <c r="Y14" s="79"/>
      <c r="Z14" s="79"/>
      <c r="AA14" s="79"/>
      <c r="AB14" s="80"/>
      <c r="AC14" s="24"/>
    </row>
    <row r="15" spans="1:29" s="58" customFormat="1" ht="13.5" customHeight="1">
      <c r="A15" s="9" t="s">
        <v>32</v>
      </c>
      <c r="B15" s="9"/>
      <c r="C15" s="9"/>
      <c r="D15" s="9"/>
      <c r="E15" s="27"/>
      <c r="F15" s="27"/>
      <c r="G15" s="27"/>
      <c r="H15" s="9"/>
      <c r="I15" s="18"/>
      <c r="J15" s="18"/>
      <c r="K15" s="86"/>
      <c r="L15" s="18"/>
      <c r="M15" s="26"/>
      <c r="N15" s="22"/>
      <c r="O15" s="23"/>
      <c r="P15" s="6"/>
      <c r="Q15" s="6"/>
      <c r="R15" s="9" t="s">
        <v>39</v>
      </c>
      <c r="S15" s="51"/>
      <c r="T15" s="65">
        <v>4</v>
      </c>
      <c r="U15" s="78">
        <f t="shared" si="1"/>
        <v>6</v>
      </c>
      <c r="V15" s="79">
        <f t="shared" si="0"/>
        <v>18</v>
      </c>
      <c r="W15" s="79">
        <f t="shared" si="2"/>
        <v>30</v>
      </c>
      <c r="X15" s="79">
        <f>3.5*(U$6/U$7)</f>
        <v>42</v>
      </c>
      <c r="Y15" s="79"/>
      <c r="Z15" s="79"/>
      <c r="AA15" s="79"/>
      <c r="AB15" s="80"/>
      <c r="AC15" s="24"/>
    </row>
    <row r="16" spans="1:29" s="58" customFormat="1" ht="13.5" customHeight="1">
      <c r="A16" s="9"/>
      <c r="B16" s="9"/>
      <c r="C16" s="9"/>
      <c r="D16" s="9"/>
      <c r="E16" s="27"/>
      <c r="F16" s="27"/>
      <c r="G16" s="27"/>
      <c r="H16" s="9"/>
      <c r="I16" s="18"/>
      <c r="J16" s="18"/>
      <c r="K16" s="86"/>
      <c r="L16" s="14"/>
      <c r="M16" s="28"/>
      <c r="N16" s="29"/>
      <c r="O16" s="23"/>
      <c r="P16" s="6" t="s">
        <v>40</v>
      </c>
      <c r="Q16" s="6"/>
      <c r="R16" s="9"/>
      <c r="S16" s="51"/>
      <c r="T16" s="65">
        <v>5</v>
      </c>
      <c r="U16" s="78">
        <f t="shared" si="1"/>
        <v>6</v>
      </c>
      <c r="V16" s="79">
        <f t="shared" si="0"/>
        <v>18</v>
      </c>
      <c r="W16" s="79">
        <f t="shared" si="2"/>
        <v>30</v>
      </c>
      <c r="X16" s="79">
        <f>3.5*(U$6/U$7)</f>
        <v>42</v>
      </c>
      <c r="Y16" s="79">
        <f>4.5*(U$6/U$7)</f>
        <v>54</v>
      </c>
      <c r="Z16" s="79"/>
      <c r="AA16" s="79"/>
      <c r="AB16" s="80"/>
      <c r="AC16" s="24"/>
    </row>
    <row r="17" spans="1:29" s="58" customFormat="1" ht="13.5" customHeight="1">
      <c r="A17" s="14" t="s">
        <v>7</v>
      </c>
      <c r="B17" s="14"/>
      <c r="C17" s="15"/>
      <c r="D17" s="15"/>
      <c r="E17" s="25">
        <f>G11*2</f>
        <v>24</v>
      </c>
      <c r="F17" s="25"/>
      <c r="G17" s="25">
        <f>G11*8</f>
        <v>96</v>
      </c>
      <c r="H17" s="14" t="s">
        <v>4</v>
      </c>
      <c r="I17" s="18"/>
      <c r="J17" s="18"/>
      <c r="K17" s="86"/>
      <c r="L17" s="30"/>
      <c r="M17" s="102"/>
      <c r="N17" s="103"/>
      <c r="O17" s="23"/>
      <c r="P17" s="6"/>
      <c r="Q17" s="6"/>
      <c r="R17" s="9"/>
      <c r="S17" s="51"/>
      <c r="T17" s="65">
        <v>6</v>
      </c>
      <c r="U17" s="78">
        <f t="shared" si="1"/>
        <v>6</v>
      </c>
      <c r="V17" s="79">
        <f t="shared" si="0"/>
        <v>18</v>
      </c>
      <c r="W17" s="79">
        <f t="shared" si="2"/>
        <v>30</v>
      </c>
      <c r="X17" s="79">
        <f>3.5*(U$6/U$7)</f>
        <v>42</v>
      </c>
      <c r="Y17" s="79">
        <f>4.5*(U$6/U$7)</f>
        <v>54</v>
      </c>
      <c r="Z17" s="79">
        <f>5.5*(U$6/U$7)</f>
        <v>66</v>
      </c>
      <c r="AA17" s="79"/>
      <c r="AB17" s="80"/>
      <c r="AC17" s="24"/>
    </row>
    <row r="18" spans="1:29" s="58" customFormat="1" ht="13.5" customHeight="1">
      <c r="A18" s="9" t="s">
        <v>33</v>
      </c>
      <c r="B18" s="9"/>
      <c r="C18" s="9"/>
      <c r="D18" s="9"/>
      <c r="E18" s="27"/>
      <c r="F18" s="27"/>
      <c r="G18" s="27"/>
      <c r="H18" s="9"/>
      <c r="I18" s="31"/>
      <c r="J18" s="18"/>
      <c r="K18" s="86"/>
      <c r="L18" s="30"/>
      <c r="M18" s="32"/>
      <c r="N18" s="33"/>
      <c r="O18" s="9"/>
      <c r="P18" s="9"/>
      <c r="Q18" s="9"/>
      <c r="R18" s="9"/>
      <c r="S18" s="51"/>
      <c r="T18" s="65">
        <v>7</v>
      </c>
      <c r="U18" s="78">
        <f t="shared" si="1"/>
        <v>6</v>
      </c>
      <c r="V18" s="79">
        <f t="shared" si="0"/>
        <v>18</v>
      </c>
      <c r="W18" s="79">
        <f t="shared" si="2"/>
        <v>30</v>
      </c>
      <c r="X18" s="79">
        <f>3.5*(U$6/U$7)</f>
        <v>42</v>
      </c>
      <c r="Y18" s="79">
        <f>4.5*(U$6/U$7)</f>
        <v>54</v>
      </c>
      <c r="Z18" s="79">
        <f>5.5*(U$6/U$7)</f>
        <v>66</v>
      </c>
      <c r="AA18" s="79">
        <f>6.5*(U$6/U$7)</f>
        <v>78</v>
      </c>
      <c r="AB18" s="80"/>
      <c r="AC18" s="24"/>
    </row>
    <row r="19" spans="1:29" s="58" customFormat="1" ht="13.5" customHeight="1" thickBot="1">
      <c r="A19" s="9"/>
      <c r="B19" s="9"/>
      <c r="C19" s="9"/>
      <c r="D19" s="9"/>
      <c r="E19" s="27"/>
      <c r="F19" s="27"/>
      <c r="G19" s="27"/>
      <c r="H19" s="9"/>
      <c r="I19" s="18"/>
      <c r="J19" s="18"/>
      <c r="K19" s="34"/>
      <c r="L19" s="35"/>
      <c r="M19" s="34"/>
      <c r="N19" s="35"/>
      <c r="O19" s="88" t="s">
        <v>41</v>
      </c>
      <c r="P19" s="89"/>
      <c r="Q19" s="89"/>
      <c r="R19" s="9"/>
      <c r="S19" s="51"/>
      <c r="T19" s="66">
        <v>8</v>
      </c>
      <c r="U19" s="81">
        <f t="shared" si="1"/>
        <v>6</v>
      </c>
      <c r="V19" s="82">
        <f t="shared" si="0"/>
        <v>18</v>
      </c>
      <c r="W19" s="82">
        <f t="shared" si="2"/>
        <v>30</v>
      </c>
      <c r="X19" s="82">
        <f>3.5*(U$6/U$7)</f>
        <v>42</v>
      </c>
      <c r="Y19" s="82">
        <f>4.5*(U$6/U$7)</f>
        <v>54</v>
      </c>
      <c r="Z19" s="82">
        <f>5.5*(U$6/U$7)</f>
        <v>66</v>
      </c>
      <c r="AA19" s="82">
        <f>6.5*(U$6/U$7)</f>
        <v>78</v>
      </c>
      <c r="AB19" s="83">
        <f>7.5*(U$6/U$7)</f>
        <v>90</v>
      </c>
      <c r="AC19" s="24"/>
    </row>
    <row r="20" spans="1:29" s="58" customFormat="1" ht="13.5" customHeight="1" thickBot="1">
      <c r="A20" s="14" t="s">
        <v>8</v>
      </c>
      <c r="B20" s="14"/>
      <c r="C20" s="15"/>
      <c r="D20" s="15"/>
      <c r="E20" s="36">
        <f>E14/G11</f>
        <v>0.5</v>
      </c>
      <c r="F20" s="36"/>
      <c r="G20" s="36">
        <f>G14/G11</f>
        <v>2</v>
      </c>
      <c r="H20" s="37" t="str">
        <f>IF(E20&gt;0.499,"pass","fail")</f>
        <v>pass</v>
      </c>
      <c r="I20" s="18"/>
      <c r="J20" s="18"/>
      <c r="K20" s="10"/>
      <c r="L20" s="11"/>
      <c r="M20" s="10"/>
      <c r="N20" s="34"/>
      <c r="O20" s="38"/>
      <c r="P20" s="39"/>
      <c r="Q20" s="39"/>
      <c r="R20" s="9"/>
      <c r="S20" s="24"/>
      <c r="T20" s="67"/>
      <c r="U20" s="67"/>
      <c r="V20" s="67"/>
      <c r="W20" s="67"/>
      <c r="X20" s="67"/>
      <c r="Y20" s="67"/>
      <c r="Z20" s="67"/>
      <c r="AA20" s="67"/>
      <c r="AB20" s="67"/>
      <c r="AC20" s="24"/>
    </row>
    <row r="21" spans="1:29" s="58" customFormat="1" ht="13.5" customHeight="1">
      <c r="A21" s="9" t="s">
        <v>34</v>
      </c>
      <c r="B21" s="9"/>
      <c r="C21" s="9"/>
      <c r="D21" s="9"/>
      <c r="E21" s="27"/>
      <c r="F21" s="27"/>
      <c r="G21" s="27"/>
      <c r="H21" s="9"/>
      <c r="I21" s="18"/>
      <c r="J21" s="9"/>
      <c r="K21" s="9"/>
      <c r="L21" s="40"/>
      <c r="M21" s="9"/>
      <c r="N21" s="34" t="s">
        <v>39</v>
      </c>
      <c r="O21" s="9"/>
      <c r="P21" s="9"/>
      <c r="Q21" s="9"/>
      <c r="R21" s="9"/>
      <c r="S21" s="24"/>
      <c r="T21" s="24"/>
      <c r="U21" s="24"/>
      <c r="V21" s="24"/>
      <c r="W21" s="24"/>
      <c r="X21" s="24"/>
      <c r="Y21" s="24"/>
      <c r="Z21" s="84"/>
      <c r="AA21" s="84"/>
      <c r="AB21" s="84"/>
      <c r="AC21" s="24"/>
    </row>
    <row r="22" spans="1:29" s="58" customFormat="1" ht="13.5" customHeight="1">
      <c r="A22" s="2"/>
      <c r="B22" s="2"/>
      <c r="C22" s="2"/>
      <c r="D22" s="2"/>
      <c r="E22" s="3"/>
      <c r="F22" s="3"/>
      <c r="G22" s="3"/>
      <c r="H22" s="2"/>
      <c r="I22" s="18"/>
      <c r="J22" s="41"/>
      <c r="K22" s="34"/>
      <c r="L22" s="34"/>
      <c r="M22" s="34"/>
      <c r="N22" s="34"/>
      <c r="O22" s="9"/>
      <c r="P22" s="9"/>
      <c r="Q22" s="9"/>
      <c r="R22" s="9" t="s">
        <v>3</v>
      </c>
      <c r="S22" s="9"/>
      <c r="T22" s="68"/>
      <c r="U22" s="9"/>
      <c r="V22" s="68"/>
      <c r="W22" s="68"/>
      <c r="X22" s="68"/>
      <c r="Y22" s="68"/>
      <c r="Z22" s="68"/>
      <c r="AA22" s="68"/>
      <c r="AB22" s="68"/>
      <c r="AC22" s="9"/>
    </row>
    <row r="23" spans="1:29" s="58" customFormat="1" ht="13.5" customHeight="1" thickBot="1">
      <c r="A23" s="14" t="s">
        <v>9</v>
      </c>
      <c r="B23" s="14"/>
      <c r="C23" s="15"/>
      <c r="D23" s="15"/>
      <c r="E23" s="36">
        <f>E17/G11</f>
        <v>2</v>
      </c>
      <c r="F23" s="36"/>
      <c r="G23" s="36">
        <f>G17/G11</f>
        <v>8</v>
      </c>
      <c r="H23" s="37" t="str">
        <f>IF(E23&gt;1.999,"pass","fail")</f>
        <v>pass</v>
      </c>
      <c r="I23" s="18"/>
      <c r="J23" s="42"/>
      <c r="K23" s="34"/>
      <c r="L23" s="34"/>
      <c r="M23" s="34"/>
      <c r="N23" s="43"/>
      <c r="O23" s="44"/>
      <c r="P23" s="44"/>
      <c r="Q23" s="44"/>
      <c r="R23" s="9"/>
      <c r="S23" s="9"/>
      <c r="T23" s="69"/>
      <c r="U23" s="9"/>
      <c r="V23" s="9"/>
      <c r="W23" s="9"/>
      <c r="X23" s="9"/>
      <c r="Y23" s="9"/>
      <c r="Z23" s="9"/>
      <c r="AA23" s="9"/>
      <c r="AB23" s="9"/>
      <c r="AC23" s="9"/>
    </row>
    <row r="24" spans="1:29" s="58" customFormat="1" ht="13.5" customHeight="1">
      <c r="A24" s="9" t="s">
        <v>35</v>
      </c>
      <c r="B24" s="9"/>
      <c r="C24" s="2"/>
      <c r="D24" s="2"/>
      <c r="E24" s="2"/>
      <c r="F24" s="2"/>
      <c r="G24" s="2"/>
      <c r="H24" s="2"/>
      <c r="I24" s="18"/>
      <c r="J24" s="42"/>
      <c r="K24" s="34"/>
      <c r="L24" s="34"/>
      <c r="M24" s="34"/>
      <c r="N24" s="34"/>
      <c r="O24" s="6"/>
      <c r="P24" s="6" t="s">
        <v>39</v>
      </c>
      <c r="Q24" s="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58" customFormat="1" ht="13.5" customHeight="1">
      <c r="A25" s="9"/>
      <c r="B25" s="9"/>
      <c r="C25" s="2"/>
      <c r="D25" s="2"/>
      <c r="E25" s="2"/>
      <c r="F25" s="2"/>
      <c r="G25" s="2"/>
      <c r="H25" s="2"/>
      <c r="I25" s="18"/>
      <c r="J25" s="42"/>
      <c r="K25" s="34"/>
      <c r="L25" s="34"/>
      <c r="M25" s="34"/>
      <c r="N25" s="34"/>
      <c r="O25" s="6"/>
      <c r="P25" s="6"/>
      <c r="Q25" s="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3.5" customHeight="1">
      <c r="A26" s="5" t="s">
        <v>57</v>
      </c>
      <c r="B26" s="97" t="s">
        <v>29</v>
      </c>
      <c r="C26" s="97"/>
      <c r="D26" s="97"/>
      <c r="E26" s="97"/>
      <c r="F26" s="97"/>
      <c r="G26" s="97"/>
      <c r="H26" s="97"/>
      <c r="I26" s="97"/>
      <c r="J26" s="97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 customHeight="1">
      <c r="A27" s="7"/>
      <c r="B27" s="97"/>
      <c r="C27" s="97"/>
      <c r="D27" s="97"/>
      <c r="E27" s="97"/>
      <c r="F27" s="97"/>
      <c r="G27" s="97"/>
      <c r="H27" s="97"/>
      <c r="I27" s="97"/>
      <c r="J27" s="97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5" customHeight="1">
      <c r="A29" s="45" t="s">
        <v>58</v>
      </c>
      <c r="B29" s="4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s="60" customFormat="1" ht="14.25" customHeight="1">
      <c r="A31" s="41" t="s">
        <v>13</v>
      </c>
      <c r="B31" s="101" t="s">
        <v>26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</row>
    <row r="32" spans="1:29" s="60" customFormat="1" ht="14.25" customHeight="1">
      <c r="A32" s="47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29" s="60" customFormat="1" ht="9.75" customHeight="1">
      <c r="A33" s="47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4.25" customHeight="1">
      <c r="A34" s="3" t="s">
        <v>14</v>
      </c>
      <c r="B34" s="101" t="s">
        <v>28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4.25" customHeight="1">
      <c r="A35" s="2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9.75" customHeight="1">
      <c r="A36" s="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4.25" customHeight="1">
      <c r="A37" s="3" t="s">
        <v>15</v>
      </c>
      <c r="B37" s="101" t="s">
        <v>16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4.25" customHeight="1">
      <c r="A38" s="3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9.75" customHeight="1">
      <c r="A39" s="3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4.25" customHeight="1">
      <c r="A40" s="3" t="s">
        <v>17</v>
      </c>
      <c r="B40" s="101" t="s">
        <v>25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9.75" customHeight="1">
      <c r="A41" s="3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4.25" customHeight="1">
      <c r="A42" s="3" t="s">
        <v>18</v>
      </c>
      <c r="B42" s="90" t="s">
        <v>45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4.25" customHeight="1">
      <c r="A43" s="3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9.75" customHeight="1">
      <c r="A44" s="3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4.25" customHeight="1">
      <c r="A45" s="3" t="s">
        <v>19</v>
      </c>
      <c r="B45" s="90" t="s">
        <v>42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4.25" customHeight="1">
      <c r="A46" s="3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9.75" customHeight="1">
      <c r="A47" s="3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.25" customHeight="1">
      <c r="A48" s="3" t="s">
        <v>20</v>
      </c>
      <c r="B48" s="101" t="s">
        <v>43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9.75" customHeight="1">
      <c r="A49" s="2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4.25" customHeight="1">
      <c r="A50" s="3" t="s">
        <v>23</v>
      </c>
      <c r="B50" s="101" t="s">
        <v>24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9.75" customHeight="1">
      <c r="A51" s="2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.25" customHeight="1">
      <c r="A52" s="3" t="s">
        <v>44</v>
      </c>
      <c r="B52" s="101" t="s">
        <v>27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.25" customHeight="1">
      <c r="A53" s="2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0" ht="17.25" customHeight="1">
      <c r="B56" s="2"/>
      <c r="C56" s="70"/>
      <c r="D56" s="86"/>
      <c r="E56" s="86"/>
      <c r="F56" s="86"/>
      <c r="G56" s="1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1"/>
      <c r="S56" s="2"/>
      <c r="T56" s="2"/>
    </row>
    <row r="57" spans="3:18" ht="12.75">
      <c r="C57" s="61"/>
      <c r="D57" s="85"/>
      <c r="E57" s="85"/>
      <c r="F57" s="85"/>
      <c r="G57" s="59"/>
      <c r="H57" s="87"/>
      <c r="I57" s="87"/>
      <c r="J57" s="85"/>
      <c r="K57" s="85"/>
      <c r="L57" s="85"/>
      <c r="M57" s="85"/>
      <c r="N57" s="85"/>
      <c r="O57" s="85"/>
      <c r="P57" s="85"/>
      <c r="Q57" s="85"/>
      <c r="R57" s="59"/>
    </row>
    <row r="58" spans="3:18" ht="12.75">
      <c r="C58" s="61"/>
      <c r="D58" s="85"/>
      <c r="E58" s="85"/>
      <c r="F58" s="85"/>
      <c r="G58" s="59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59"/>
    </row>
    <row r="59" spans="3:18" ht="12.75">
      <c r="C59" s="61"/>
      <c r="D59" s="85"/>
      <c r="E59" s="85"/>
      <c r="F59" s="85"/>
      <c r="G59" s="59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59"/>
    </row>
    <row r="60" spans="3:18" ht="12.75">
      <c r="C60" s="61"/>
      <c r="D60" s="85"/>
      <c r="E60" s="85"/>
      <c r="F60" s="85"/>
      <c r="G60" s="59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59"/>
    </row>
    <row r="61" spans="3:18" ht="12.75">
      <c r="C61" s="61"/>
      <c r="D61" s="85"/>
      <c r="E61" s="85"/>
      <c r="F61" s="85"/>
      <c r="G61" s="59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59"/>
    </row>
    <row r="62" spans="3:18" ht="12.75">
      <c r="C62" s="61"/>
      <c r="D62" s="85"/>
      <c r="E62" s="85"/>
      <c r="F62" s="85"/>
      <c r="G62" s="59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59"/>
    </row>
    <row r="63" spans="3:18" ht="12.75">
      <c r="C63" s="61"/>
      <c r="D63" s="85"/>
      <c r="E63" s="85"/>
      <c r="F63" s="85"/>
      <c r="G63" s="59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59"/>
    </row>
    <row r="64" spans="3:18" ht="12.75">
      <c r="C64" s="62"/>
      <c r="D64" s="85"/>
      <c r="E64" s="85"/>
      <c r="F64" s="85"/>
      <c r="G64" s="59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59"/>
    </row>
  </sheetData>
  <sheetProtection password="DBA1" sheet="1" formatCells="0" formatColumns="0" formatRows="0" insertColumns="0" insertRows="0" insertHyperlinks="0" deleteColumns="0" deleteRows="0" sort="0" autoFilter="0" pivotTables="0"/>
  <mergeCells count="85">
    <mergeCell ref="A1:Q1"/>
    <mergeCell ref="B48:Q48"/>
    <mergeCell ref="B41:Q41"/>
    <mergeCell ref="B36:Q36"/>
    <mergeCell ref="D13:E13"/>
    <mergeCell ref="K13:K18"/>
    <mergeCell ref="M13:N13"/>
    <mergeCell ref="B26:J27"/>
    <mergeCell ref="B52:Q53"/>
    <mergeCell ref="B45:Q47"/>
    <mergeCell ref="B49:Q49"/>
    <mergeCell ref="B50:Q50"/>
    <mergeCell ref="B51:Q51"/>
    <mergeCell ref="O11:Q11"/>
    <mergeCell ref="B5:J7"/>
    <mergeCell ref="L5:O7"/>
    <mergeCell ref="F13:G13"/>
    <mergeCell ref="B39:Q39"/>
    <mergeCell ref="B40:Q40"/>
    <mergeCell ref="B31:Q32"/>
    <mergeCell ref="B37:Q38"/>
    <mergeCell ref="B34:Q35"/>
    <mergeCell ref="M17:N17"/>
    <mergeCell ref="O19:Q19"/>
    <mergeCell ref="B42:Q43"/>
    <mergeCell ref="D56:F56"/>
    <mergeCell ref="N56:O56"/>
    <mergeCell ref="W9:Z9"/>
    <mergeCell ref="A2:Q2"/>
    <mergeCell ref="A3:Q3"/>
    <mergeCell ref="A4:Q4"/>
    <mergeCell ref="K11:K12"/>
    <mergeCell ref="O12:Q12"/>
    <mergeCell ref="D60:F60"/>
    <mergeCell ref="D61:F61"/>
    <mergeCell ref="D62:F62"/>
    <mergeCell ref="D63:F63"/>
    <mergeCell ref="H56:I56"/>
    <mergeCell ref="H57:I57"/>
    <mergeCell ref="H58:I58"/>
    <mergeCell ref="H59:I59"/>
    <mergeCell ref="H60:I60"/>
    <mergeCell ref="H61:I61"/>
    <mergeCell ref="L62:M62"/>
    <mergeCell ref="L63:M63"/>
    <mergeCell ref="H62:I62"/>
    <mergeCell ref="J56:K56"/>
    <mergeCell ref="J57:K57"/>
    <mergeCell ref="J58:K58"/>
    <mergeCell ref="J59:K59"/>
    <mergeCell ref="J60:K60"/>
    <mergeCell ref="J61:K61"/>
    <mergeCell ref="J62:K62"/>
    <mergeCell ref="L56:M56"/>
    <mergeCell ref="L57:M57"/>
    <mergeCell ref="L58:M58"/>
    <mergeCell ref="L59:M59"/>
    <mergeCell ref="L60:M60"/>
    <mergeCell ref="L61:M61"/>
    <mergeCell ref="N60:O60"/>
    <mergeCell ref="N61:O61"/>
    <mergeCell ref="N62:O62"/>
    <mergeCell ref="N63:O63"/>
    <mergeCell ref="P56:Q56"/>
    <mergeCell ref="P57:Q57"/>
    <mergeCell ref="P58:Q58"/>
    <mergeCell ref="P59:Q59"/>
    <mergeCell ref="P60:Q60"/>
    <mergeCell ref="P61:Q61"/>
    <mergeCell ref="P62:Q62"/>
    <mergeCell ref="P63:Q63"/>
    <mergeCell ref="D64:F64"/>
    <mergeCell ref="H64:I64"/>
    <mergeCell ref="J64:K64"/>
    <mergeCell ref="L64:M64"/>
    <mergeCell ref="N64:O64"/>
    <mergeCell ref="P64:Q64"/>
    <mergeCell ref="H63:I63"/>
    <mergeCell ref="J63:K63"/>
    <mergeCell ref="N59:O59"/>
    <mergeCell ref="N58:O58"/>
    <mergeCell ref="N57:O57"/>
    <mergeCell ref="D59:F59"/>
    <mergeCell ref="D58:F58"/>
    <mergeCell ref="D57:F57"/>
  </mergeCells>
  <conditionalFormatting sqref="T13:T19">
    <cfRule type="cellIs" priority="1" dxfId="1" operator="equal" stopIfTrue="1">
      <formula>$U$7</formula>
    </cfRule>
  </conditionalFormatting>
  <printOptions horizontalCentered="1"/>
  <pageMargins left="0.75" right="0.75" top="1" bottom="0.75" header="0.5" footer="0.5"/>
  <pageSetup horizontalDpi="600" verticalDpi="600" orientation="portrait" scale="73" r:id="rId2"/>
  <colBreaks count="1" manualBreakCount="1">
    <brk id="18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Avogadro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emirabella</dc:creator>
  <cp:keywords/>
  <dc:description/>
  <cp:lastModifiedBy>Chuck Arrivas</cp:lastModifiedBy>
  <cp:lastPrinted>2012-08-28T18:24:48Z</cp:lastPrinted>
  <dcterms:created xsi:type="dcterms:W3CDTF">2005-09-02T18:41:08Z</dcterms:created>
  <dcterms:modified xsi:type="dcterms:W3CDTF">2012-08-29T17:13:46Z</dcterms:modified>
  <cp:category/>
  <cp:version/>
  <cp:contentType/>
  <cp:contentStatus/>
</cp:coreProperties>
</file>